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1900" windowHeight="11565" activeTab="0"/>
  </bookViews>
  <sheets>
    <sheet name="Current Detail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<sst xmlns="http://schemas.openxmlformats.org/spreadsheetml/2006/main" count="76" uniqueCount="65">
  <si>
    <t>Interest Income</t>
  </si>
  <si>
    <t>Professional Services</t>
  </si>
  <si>
    <t>Debt Service</t>
  </si>
  <si>
    <t>Total Expenditures</t>
  </si>
  <si>
    <t>BUDGET</t>
  </si>
  <si>
    <t>Design and Construction</t>
  </si>
  <si>
    <t>REVENUES</t>
  </si>
  <si>
    <t>Sales Tax Proceeds From Districts</t>
  </si>
  <si>
    <t>EXPENDITURES</t>
  </si>
  <si>
    <t>EXCESS (DEFICIENCY) OF REVENUES</t>
  </si>
  <si>
    <t>OVER EXPENDITURES</t>
  </si>
  <si>
    <t>OTHER FINANCING SOURCES</t>
  </si>
  <si>
    <t>NET CHANGE IN FUND BALANCE</t>
  </si>
  <si>
    <t>Proceeds From Borrowing</t>
  </si>
  <si>
    <t>Principal and Interest</t>
  </si>
  <si>
    <t>Total Revenues</t>
  </si>
  <si>
    <t xml:space="preserve">Engineering Design &amp; Construction </t>
  </si>
  <si>
    <t>Management</t>
  </si>
  <si>
    <t>Construction</t>
  </si>
  <si>
    <t>Total Design and Construction</t>
  </si>
  <si>
    <t>Legal &amp; Legislative Consulting</t>
  </si>
  <si>
    <t>Financial Advisor</t>
  </si>
  <si>
    <t>Total Debt Service</t>
  </si>
  <si>
    <t>General and Administrative Costs</t>
  </si>
  <si>
    <t>Salaries, Benefits</t>
  </si>
  <si>
    <t>Advertising</t>
  </si>
  <si>
    <t>Bank Service Charges</t>
  </si>
  <si>
    <t>Equipment and Software</t>
  </si>
  <si>
    <t>Meeting Expenses</t>
  </si>
  <si>
    <t>Postage/Delivery</t>
  </si>
  <si>
    <t>Printing/Photocopies</t>
  </si>
  <si>
    <t>Supplies</t>
  </si>
  <si>
    <t>Telecommunications/Internet</t>
  </si>
  <si>
    <t>Travel</t>
  </si>
  <si>
    <t>Insurance</t>
  </si>
  <si>
    <t>Total General &amp; Administrative Costs</t>
  </si>
  <si>
    <t xml:space="preserve">Fiscal Agency Services </t>
  </si>
  <si>
    <t>Refund of Surplus Funds to County FPD Accounts</t>
  </si>
  <si>
    <t>Total Refund of Surplus Funds to County</t>
  </si>
  <si>
    <t>PROJECTED</t>
  </si>
  <si>
    <t>PROPOSED</t>
  </si>
  <si>
    <t>ADOPTED</t>
  </si>
  <si>
    <t>Total Professional Services</t>
  </si>
  <si>
    <t>Total Design &amp; Construction Expenses</t>
  </si>
  <si>
    <t>SOUTHWESTERN ILLINOIS FLOOD PREVENTION DISTRICT COUNCIL</t>
  </si>
  <si>
    <t>Other Contributions</t>
  </si>
  <si>
    <t>Audit Services</t>
  </si>
  <si>
    <t>Bond Trustee Fee</t>
  </si>
  <si>
    <t xml:space="preserve"> USACE Authorized Level Costs</t>
  </si>
  <si>
    <t>ACTUAL</t>
  </si>
  <si>
    <t xml:space="preserve"> </t>
  </si>
  <si>
    <t xml:space="preserve"> BUDGET</t>
  </si>
  <si>
    <t>Table 1</t>
  </si>
  <si>
    <t>OCTOBER 1, 2021 THRU</t>
  </si>
  <si>
    <t>SEPTEMBER 30, 2022</t>
  </si>
  <si>
    <t>OCTOBER 1, 2022 THRU</t>
  </si>
  <si>
    <t>SEPTEMBER 30, 2023</t>
  </si>
  <si>
    <t>-</t>
  </si>
  <si>
    <t>OCTOBER 1, 2023 THRU SEPTEMBER 30, 2024</t>
  </si>
  <si>
    <t>OCTOBER 1, 2023 THRU</t>
  </si>
  <si>
    <t>SEPTEMBER 30, 2024</t>
  </si>
  <si>
    <t>PROJECTED FUND BALANCE SEPTEMBER 30, 2023</t>
  </si>
  <si>
    <t>PROJECTED FUND BALANCE SEPTEMBER 30, 2024</t>
  </si>
  <si>
    <t>MAY 31, 2023</t>
  </si>
  <si>
    <t>JUNE 1, 2023 THRU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</si>
</sst>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_(* #,##0.000_);_(* \(#,##0.000\);_(* &quot;-&quot;???_);_(@_)"/>
    <numFmt numFmtId="166" formatCode="_(* #,##0.0000_);_(* \(#,##0.0000\);_(* &quot;-&quot;????_);_(@_)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_(* #,##0.0_);_(* \(#,##0.0\);_(* &quot;-&quot;_);_(@_)"/>
  </numFmts>
  <fonts count="47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double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43" fillId="0" borderId="0" xfId="0" applyFont="1" applyAlignment="1">
      <alignment horizontal="centerContinuous"/>
    </xf>
    <xf numFmtId="164" fontId="43" fillId="0" borderId="0" xfId="0" applyNumberFormat="1" applyFont="1" applyAlignment="1">
      <alignment horizontal="centerContinuous"/>
    </xf>
    <xf numFmtId="0" fontId="4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164" fontId="43" fillId="0" borderId="0" xfId="0" applyNumberFormat="1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41" fillId="0" borderId="0" xfId="0" applyFont="1" applyFill="1" applyAlignment="1">
      <alignment horizontal="center"/>
    </xf>
    <xf numFmtId="0" fontId="41" fillId="0" borderId="0" xfId="0" applyFont="1" applyFill="1" applyAlignment="1">
      <alignment/>
    </xf>
    <xf numFmtId="49" fontId="41" fillId="0" borderId="10" xfId="0" applyNumberFormat="1" applyFont="1" applyFill="1" applyBorder="1" applyAlignment="1">
      <alignment horizontal="center"/>
    </xf>
    <xf numFmtId="41" fontId="0" fillId="0" borderId="0" xfId="0" applyNumberFormat="1" applyFill="1" applyAlignment="1">
      <alignment/>
    </xf>
    <xf numFmtId="42" fontId="0" fillId="0" borderId="0" xfId="0" applyNumberFormat="1" applyFill="1" applyAlignment="1">
      <alignment/>
    </xf>
    <xf numFmtId="41" fontId="0" fillId="0" borderId="11" xfId="0" applyNumberFormat="1" applyFill="1" applyBorder="1" applyAlignment="1">
      <alignment/>
    </xf>
    <xf numFmtId="42" fontId="0" fillId="0" borderId="11" xfId="0" applyNumberFormat="1" applyFill="1" applyBorder="1" applyAlignment="1">
      <alignment/>
    </xf>
    <xf numFmtId="41" fontId="0" fillId="0" borderId="0" xfId="0" applyNumberFormat="1" applyFill="1" applyBorder="1" applyAlignment="1">
      <alignment/>
    </xf>
    <xf numFmtId="42" fontId="0" fillId="0" borderId="0" xfId="0" applyNumberFormat="1" applyFill="1" applyBorder="1" applyAlignment="1">
      <alignment/>
    </xf>
    <xf numFmtId="42" fontId="0" fillId="0" borderId="12" xfId="0" applyNumberForma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Continuous"/>
    </xf>
    <xf numFmtId="41" fontId="0" fillId="0" borderId="13" xfId="0" applyNumberFormat="1" applyFill="1" applyBorder="1" applyAlignment="1">
      <alignment/>
    </xf>
    <xf numFmtId="41" fontId="0" fillId="0" borderId="0" xfId="0" applyNumberFormat="1" applyFill="1" applyAlignment="1">
      <alignment horizontal="center"/>
    </xf>
    <xf numFmtId="42" fontId="0" fillId="0" borderId="0" xfId="0" applyNumberFormat="1" applyFill="1" applyAlignment="1">
      <alignment horizontal="center"/>
    </xf>
    <xf numFmtId="42" fontId="0" fillId="0" borderId="0" xfId="0" applyNumberFormat="1" applyFill="1" applyBorder="1" applyAlignment="1">
      <alignment horizontal="center"/>
    </xf>
    <xf numFmtId="41" fontId="2" fillId="0" borderId="0" xfId="0" applyNumberFormat="1" applyFont="1" applyFill="1" applyAlignment="1">
      <alignment/>
    </xf>
    <xf numFmtId="0" fontId="44" fillId="0" borderId="0" xfId="0" applyFont="1" applyFill="1" applyAlignment="1">
      <alignment horizontal="center"/>
    </xf>
    <xf numFmtId="0" fontId="45" fillId="0" borderId="0" xfId="0" applyFont="1" applyFill="1" applyAlignment="1">
      <alignment horizontal="center"/>
    </xf>
    <xf numFmtId="42" fontId="0" fillId="0" borderId="0" xfId="0" applyNumberFormat="1" applyFont="1" applyFill="1" applyAlignment="1">
      <alignment/>
    </xf>
    <xf numFmtId="42" fontId="0" fillId="0" borderId="13" xfId="0" applyNumberFormat="1" applyFill="1" applyBorder="1" applyAlignment="1">
      <alignment/>
    </xf>
    <xf numFmtId="0" fontId="43" fillId="0" borderId="0" xfId="0" applyFont="1" applyFill="1" applyAlignment="1">
      <alignment horizontal="center"/>
    </xf>
    <xf numFmtId="14" fontId="0" fillId="0" borderId="0" xfId="0" applyNumberFormat="1" applyFill="1" applyAlignment="1">
      <alignment/>
    </xf>
    <xf numFmtId="41" fontId="0" fillId="0" borderId="11" xfId="0" applyNumberFormat="1" applyFill="1" applyBorder="1" applyAlignment="1">
      <alignment horizontal="center"/>
    </xf>
    <xf numFmtId="37" fontId="0" fillId="0" borderId="0" xfId="0" applyNumberFormat="1" applyFill="1" applyAlignment="1">
      <alignment/>
    </xf>
    <xf numFmtId="42" fontId="0" fillId="0" borderId="11" xfId="0" applyNumberFormat="1" applyFont="1" applyFill="1" applyBorder="1" applyAlignment="1">
      <alignment/>
    </xf>
    <xf numFmtId="37" fontId="0" fillId="0" borderId="11" xfId="0" applyNumberFormat="1" applyFont="1" applyFill="1" applyBorder="1" applyAlignment="1">
      <alignment/>
    </xf>
    <xf numFmtId="41" fontId="0" fillId="0" borderId="0" xfId="0" applyNumberFormat="1" applyFont="1" applyFill="1" applyAlignment="1">
      <alignment/>
    </xf>
    <xf numFmtId="41" fontId="46" fillId="0" borderId="0" xfId="0" applyNumberFormat="1" applyFont="1" applyFill="1" applyAlignment="1">
      <alignment/>
    </xf>
    <xf numFmtId="42" fontId="0" fillId="0" borderId="13" xfId="0" applyNumberFormat="1" applyFont="1" applyFill="1" applyBorder="1" applyAlignment="1">
      <alignment/>
    </xf>
    <xf numFmtId="42" fontId="0" fillId="0" borderId="0" xfId="44" applyNumberFormat="1" applyFont="1" applyFill="1" applyAlignment="1">
      <alignment/>
    </xf>
    <xf numFmtId="5" fontId="0" fillId="0" borderId="0" xfId="0" applyNumberFormat="1" applyFill="1" applyAlignment="1">
      <alignment/>
    </xf>
    <xf numFmtId="37" fontId="0" fillId="0" borderId="13" xfId="42" applyNumberFormat="1" applyFont="1" applyFill="1" applyBorder="1" applyAlignment="1">
      <alignment/>
    </xf>
    <xf numFmtId="41" fontId="0" fillId="0" borderId="11" xfId="42" applyNumberFormat="1" applyFont="1" applyFill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2 4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4"/>
  <sheetViews>
    <sheetView tabSelected="1" zoomScaleSheetLayoutView="100" zoomScalePageLayoutView="0" workbookViewId="0" topLeftCell="A28">
      <selection activeCell="T12" sqref="T12"/>
    </sheetView>
  </sheetViews>
  <sheetFormatPr defaultColWidth="9.140625" defaultRowHeight="12.75"/>
  <cols>
    <col min="1" max="1" width="4.00390625" style="0" customWidth="1"/>
    <col min="2" max="2" width="3.421875" style="0" customWidth="1"/>
    <col min="3" max="3" width="3.00390625" style="0" customWidth="1"/>
    <col min="4" max="4" width="34.7109375" style="0" customWidth="1"/>
    <col min="5" max="5" width="22.7109375" style="19" customWidth="1"/>
    <col min="6" max="6" width="1.8515625" style="19" customWidth="1"/>
    <col min="7" max="7" width="22.7109375" style="19" customWidth="1"/>
    <col min="8" max="8" width="1.8515625" style="19" customWidth="1"/>
    <col min="9" max="9" width="22.7109375" style="19" hidden="1" customWidth="1"/>
    <col min="10" max="10" width="1.8515625" style="19" hidden="1" customWidth="1"/>
    <col min="11" max="11" width="22.7109375" style="19" hidden="1" customWidth="1"/>
    <col min="12" max="12" width="1.8515625" style="19" hidden="1" customWidth="1"/>
    <col min="13" max="13" width="22.7109375" style="19" customWidth="1"/>
    <col min="14" max="14" width="1.8515625" style="19" customWidth="1"/>
    <col min="15" max="15" width="22.7109375" style="19" bestFit="1" customWidth="1"/>
    <col min="16" max="16" width="10.7109375" style="0" customWidth="1"/>
  </cols>
  <sheetData>
    <row r="1" spans="5:9" ht="18">
      <c r="E1" s="26"/>
      <c r="F1" s="18"/>
      <c r="G1" s="27"/>
      <c r="I1" s="27"/>
    </row>
    <row r="2" spans="5:13" ht="18">
      <c r="E2" s="26"/>
      <c r="F2" s="18"/>
      <c r="G2" s="30" t="s">
        <v>52</v>
      </c>
      <c r="I2" s="27"/>
      <c r="M2" s="31"/>
    </row>
    <row r="3" spans="5:9" ht="18">
      <c r="E3" s="26"/>
      <c r="F3" s="18"/>
      <c r="G3" s="27"/>
      <c r="I3" s="27"/>
    </row>
    <row r="4" spans="1:15" s="4" customFormat="1" ht="15" customHeight="1">
      <c r="A4" s="1" t="s">
        <v>44</v>
      </c>
      <c r="B4" s="1"/>
      <c r="C4" s="1"/>
      <c r="D4" s="1"/>
      <c r="E4" s="20"/>
      <c r="F4" s="20"/>
      <c r="G4" s="7"/>
      <c r="H4" s="7"/>
      <c r="I4" s="7"/>
      <c r="J4" s="7"/>
      <c r="K4" s="7"/>
      <c r="L4" s="7"/>
      <c r="M4" s="7"/>
      <c r="N4" s="7"/>
      <c r="O4" s="7"/>
    </row>
    <row r="5" spans="1:15" s="4" customFormat="1" ht="15" customHeight="1">
      <c r="A5" s="1" t="s">
        <v>51</v>
      </c>
      <c r="B5" s="1"/>
      <c r="C5" s="1"/>
      <c r="D5" s="1"/>
      <c r="E5" s="20"/>
      <c r="F5" s="20"/>
      <c r="G5" s="7"/>
      <c r="H5" s="7"/>
      <c r="I5" s="7"/>
      <c r="J5" s="7"/>
      <c r="K5" s="7"/>
      <c r="L5" s="7"/>
      <c r="M5" s="7"/>
      <c r="N5" s="7"/>
      <c r="O5" s="7"/>
    </row>
    <row r="6" spans="1:15" s="4" customFormat="1" ht="15" customHeight="1">
      <c r="A6" s="2" t="s">
        <v>58</v>
      </c>
      <c r="B6" s="2"/>
      <c r="C6" s="2"/>
      <c r="D6" s="2"/>
      <c r="E6" s="6"/>
      <c r="F6" s="6"/>
      <c r="G6" s="7"/>
      <c r="H6" s="7"/>
      <c r="I6" s="7"/>
      <c r="J6" s="7"/>
      <c r="K6" s="7"/>
      <c r="L6" s="7"/>
      <c r="M6" s="7"/>
      <c r="N6" s="7"/>
      <c r="O6" s="7"/>
    </row>
    <row r="7" spans="1:15" s="4" customFormat="1" ht="15" customHeight="1">
      <c r="A7" s="2"/>
      <c r="B7" s="2"/>
      <c r="C7" s="2"/>
      <c r="D7" s="2"/>
      <c r="E7" s="6"/>
      <c r="F7" s="6"/>
      <c r="G7" s="7"/>
      <c r="H7" s="7"/>
      <c r="I7" s="7"/>
      <c r="J7" s="7"/>
      <c r="K7" s="7"/>
      <c r="L7" s="7"/>
      <c r="M7" s="7"/>
      <c r="N7" s="7"/>
      <c r="O7" s="7"/>
    </row>
    <row r="8" spans="5:15" ht="13.5" customHeight="1">
      <c r="E8" s="8" t="s">
        <v>49</v>
      </c>
      <c r="F8" s="8"/>
      <c r="G8" s="8" t="s">
        <v>41</v>
      </c>
      <c r="H8" s="8"/>
      <c r="I8" s="8"/>
      <c r="J8" s="9"/>
      <c r="K8" s="8" t="s">
        <v>39</v>
      </c>
      <c r="L8" s="9"/>
      <c r="M8" s="8" t="s">
        <v>39</v>
      </c>
      <c r="N8" s="9"/>
      <c r="O8" s="8" t="s">
        <v>40</v>
      </c>
    </row>
    <row r="9" spans="5:15" ht="13.5" customHeight="1">
      <c r="E9" s="8" t="s">
        <v>8</v>
      </c>
      <c r="F9" s="8"/>
      <c r="G9" s="8" t="s">
        <v>4</v>
      </c>
      <c r="H9" s="8"/>
      <c r="I9" s="8" t="s">
        <v>8</v>
      </c>
      <c r="J9" s="9"/>
      <c r="K9" s="8" t="s">
        <v>8</v>
      </c>
      <c r="L9" s="9"/>
      <c r="M9" s="8" t="s">
        <v>8</v>
      </c>
      <c r="N9" s="9"/>
      <c r="O9" s="8" t="s">
        <v>4</v>
      </c>
    </row>
    <row r="10" spans="5:15" ht="13.5" customHeight="1">
      <c r="E10" s="8" t="s">
        <v>53</v>
      </c>
      <c r="F10" s="8"/>
      <c r="G10" s="8" t="s">
        <v>55</v>
      </c>
      <c r="H10" s="8"/>
      <c r="I10" s="8" t="s">
        <v>55</v>
      </c>
      <c r="J10" s="9"/>
      <c r="K10" s="8" t="s">
        <v>64</v>
      </c>
      <c r="L10" s="9"/>
      <c r="M10" s="8" t="s">
        <v>55</v>
      </c>
      <c r="N10" s="9"/>
      <c r="O10" s="8" t="s">
        <v>59</v>
      </c>
    </row>
    <row r="11" spans="5:15" ht="13.5" customHeight="1">
      <c r="E11" s="10" t="s">
        <v>54</v>
      </c>
      <c r="F11" s="10"/>
      <c r="G11" s="10" t="s">
        <v>56</v>
      </c>
      <c r="H11" s="10"/>
      <c r="I11" s="10" t="s">
        <v>63</v>
      </c>
      <c r="J11" s="9"/>
      <c r="K11" s="10" t="s">
        <v>56</v>
      </c>
      <c r="L11" s="9"/>
      <c r="M11" s="10" t="s">
        <v>56</v>
      </c>
      <c r="N11" s="9"/>
      <c r="O11" s="10" t="s">
        <v>60</v>
      </c>
    </row>
    <row r="12" spans="1:15" ht="13.5" customHeight="1">
      <c r="A12" s="3" t="s">
        <v>6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2:15" ht="13.5" customHeight="1">
      <c r="B13" t="s">
        <v>7</v>
      </c>
      <c r="E13" s="12">
        <v>16525996</v>
      </c>
      <c r="F13" s="12"/>
      <c r="G13" s="12">
        <v>17491333</v>
      </c>
      <c r="H13" s="12"/>
      <c r="I13" s="12">
        <v>11263031</v>
      </c>
      <c r="J13" s="12"/>
      <c r="K13" s="12">
        <v>5849851</v>
      </c>
      <c r="L13" s="12"/>
      <c r="M13" s="25">
        <f>I13+K13</f>
        <v>17112882</v>
      </c>
      <c r="N13" s="12"/>
      <c r="O13" s="12">
        <v>17284013</v>
      </c>
    </row>
    <row r="14" spans="2:15" ht="13.5" customHeight="1">
      <c r="B14" t="s">
        <v>0</v>
      </c>
      <c r="E14" s="11">
        <v>128056</v>
      </c>
      <c r="F14" s="11"/>
      <c r="G14" s="11">
        <v>100000</v>
      </c>
      <c r="H14" s="11"/>
      <c r="I14" s="11">
        <v>522277</v>
      </c>
      <c r="J14" s="11"/>
      <c r="K14" s="25">
        <v>260000</v>
      </c>
      <c r="L14" s="25"/>
      <c r="M14" s="25">
        <f>I14+K14</f>
        <v>782277</v>
      </c>
      <c r="N14" s="11"/>
      <c r="O14" s="25">
        <v>135000</v>
      </c>
    </row>
    <row r="15" spans="2:15" ht="13.5" customHeight="1">
      <c r="B15" t="s">
        <v>45</v>
      </c>
      <c r="E15" s="11"/>
      <c r="F15" s="11"/>
      <c r="G15" s="11"/>
      <c r="H15" s="11"/>
      <c r="I15" s="11"/>
      <c r="J15" s="11"/>
      <c r="K15" s="11">
        <v>0</v>
      </c>
      <c r="L15" s="11"/>
      <c r="M15" s="11">
        <f>I15+K15</f>
        <v>0</v>
      </c>
      <c r="N15" s="11"/>
      <c r="O15" s="11">
        <v>0</v>
      </c>
    </row>
    <row r="16" spans="4:15" ht="13.5" customHeight="1">
      <c r="D16" s="5" t="s">
        <v>15</v>
      </c>
      <c r="E16" s="14">
        <f>SUM(E13:E15)</f>
        <v>16654052</v>
      </c>
      <c r="F16" s="13"/>
      <c r="G16" s="14">
        <f>SUM(G13:G15)</f>
        <v>17591333</v>
      </c>
      <c r="H16" s="16"/>
      <c r="I16" s="13">
        <f>SUM(I13:I15)</f>
        <v>11785308</v>
      </c>
      <c r="J16" s="12"/>
      <c r="K16" s="14">
        <f>SUM(K13:K15)</f>
        <v>6109851</v>
      </c>
      <c r="L16" s="12"/>
      <c r="M16" s="14">
        <f>SUM(M13:M15)</f>
        <v>17895159</v>
      </c>
      <c r="N16" s="12"/>
      <c r="O16" s="14">
        <f>SUM(O13:O15)</f>
        <v>17419013</v>
      </c>
    </row>
    <row r="17" spans="5:15" ht="13.5" customHeight="1"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5" ht="13.5" customHeight="1">
      <c r="A18" s="3" t="s">
        <v>8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2:15" ht="13.5" customHeight="1">
      <c r="B19" t="s">
        <v>5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3:15" ht="13.5" customHeight="1">
      <c r="C20" t="s">
        <v>16</v>
      </c>
      <c r="E20" s="11">
        <v>2179715</v>
      </c>
      <c r="F20" s="11"/>
      <c r="G20" s="11">
        <v>5223000</v>
      </c>
      <c r="H20" s="11"/>
      <c r="I20" s="11">
        <v>3249205</v>
      </c>
      <c r="J20" s="11"/>
      <c r="K20" s="11">
        <v>1595759</v>
      </c>
      <c r="L20" s="11"/>
      <c r="M20" s="11">
        <f>I20+K20</f>
        <v>4844964</v>
      </c>
      <c r="N20" s="11"/>
      <c r="O20" s="11">
        <v>5567539</v>
      </c>
    </row>
    <row r="21" spans="4:15" ht="13.5" customHeight="1">
      <c r="D21" t="s">
        <v>17</v>
      </c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2" spans="3:15" ht="14.25" customHeight="1">
      <c r="C22" t="s">
        <v>18</v>
      </c>
      <c r="E22" s="11">
        <v>474390</v>
      </c>
      <c r="F22" s="11"/>
      <c r="G22" s="11">
        <v>23550000</v>
      </c>
      <c r="H22" s="11"/>
      <c r="I22" s="11">
        <v>1624789</v>
      </c>
      <c r="J22" s="11"/>
      <c r="K22" s="11">
        <v>3890211</v>
      </c>
      <c r="L22" s="11"/>
      <c r="M22" s="11">
        <f>I22+K22</f>
        <v>5515000</v>
      </c>
      <c r="N22" s="11"/>
      <c r="O22" s="11">
        <v>22492464</v>
      </c>
    </row>
    <row r="23" spans="3:15" ht="13.5" customHeight="1">
      <c r="C23" t="s">
        <v>48</v>
      </c>
      <c r="E23" s="11" t="s">
        <v>57</v>
      </c>
      <c r="F23" s="11"/>
      <c r="G23" s="11">
        <v>500000</v>
      </c>
      <c r="H23" s="11"/>
      <c r="I23" s="11">
        <v>0</v>
      </c>
      <c r="J23" s="11"/>
      <c r="K23" s="11">
        <v>0</v>
      </c>
      <c r="L23" s="11"/>
      <c r="M23" s="11">
        <f>I23+K23</f>
        <v>0</v>
      </c>
      <c r="N23" s="11"/>
      <c r="O23" s="11">
        <v>500000</v>
      </c>
    </row>
    <row r="24" spans="4:15" ht="13.5" customHeight="1">
      <c r="D24" t="s">
        <v>19</v>
      </c>
      <c r="E24" s="14">
        <f>SUM(E20:E23)</f>
        <v>2654105</v>
      </c>
      <c r="F24" s="13"/>
      <c r="G24" s="13">
        <f>SUM(G20:G23)</f>
        <v>29273000</v>
      </c>
      <c r="H24" s="15"/>
      <c r="I24" s="13">
        <f>SUM(I20:I23)</f>
        <v>4873994</v>
      </c>
      <c r="J24" s="12"/>
      <c r="K24" s="32">
        <f>SUM(K20:K23)</f>
        <v>5485970</v>
      </c>
      <c r="L24" s="13">
        <f>SUM(L20:L23)</f>
        <v>0</v>
      </c>
      <c r="M24" s="13">
        <f>SUM(M20:M23)</f>
        <v>10359964</v>
      </c>
      <c r="N24" s="13">
        <f>SUM(N20:N23)</f>
        <v>0</v>
      </c>
      <c r="O24" s="13">
        <f>SUM(O20:O23)</f>
        <v>28560003</v>
      </c>
    </row>
    <row r="25" spans="5:15" ht="13.5" customHeight="1">
      <c r="E25" s="15"/>
      <c r="F25" s="15"/>
      <c r="G25" s="15"/>
      <c r="H25" s="15"/>
      <c r="I25" s="15"/>
      <c r="J25" s="11"/>
      <c r="K25" s="15"/>
      <c r="L25" s="11"/>
      <c r="M25" s="15"/>
      <c r="N25" s="11"/>
      <c r="O25" s="15"/>
    </row>
    <row r="26" spans="2:15" ht="13.5" customHeight="1">
      <c r="B26" t="s">
        <v>1</v>
      </c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3:15" ht="13.5" customHeight="1">
      <c r="C27" t="s">
        <v>20</v>
      </c>
      <c r="E27" s="11">
        <v>34737</v>
      </c>
      <c r="F27" s="11"/>
      <c r="G27" s="11">
        <v>190000</v>
      </c>
      <c r="H27" s="11"/>
      <c r="I27" s="11">
        <v>13108</v>
      </c>
      <c r="J27" s="22"/>
      <c r="K27" s="11">
        <v>30000</v>
      </c>
      <c r="L27" s="11"/>
      <c r="M27" s="11">
        <f>I27+K27</f>
        <v>43108</v>
      </c>
      <c r="N27" s="11"/>
      <c r="O27" s="11">
        <v>175000</v>
      </c>
    </row>
    <row r="28" spans="3:15" ht="13.5" customHeight="1">
      <c r="C28" t="s">
        <v>21</v>
      </c>
      <c r="E28" s="11">
        <v>12750</v>
      </c>
      <c r="F28" s="11"/>
      <c r="G28" s="25">
        <v>65000</v>
      </c>
      <c r="H28" s="11"/>
      <c r="I28" s="11">
        <v>9150</v>
      </c>
      <c r="J28" s="22"/>
      <c r="K28" s="11">
        <v>8600</v>
      </c>
      <c r="L28" s="11"/>
      <c r="M28" s="11">
        <f>I28+K28</f>
        <v>17750</v>
      </c>
      <c r="N28" s="11"/>
      <c r="O28" s="25">
        <v>65000</v>
      </c>
    </row>
    <row r="29" spans="3:15" ht="13.5" customHeight="1">
      <c r="C29" t="s">
        <v>47</v>
      </c>
      <c r="E29" s="11">
        <v>13494</v>
      </c>
      <c r="F29" s="11"/>
      <c r="G29" s="11">
        <v>12000</v>
      </c>
      <c r="H29" s="11"/>
      <c r="I29" s="11">
        <v>6890</v>
      </c>
      <c r="J29" s="22"/>
      <c r="K29" s="11">
        <v>6610</v>
      </c>
      <c r="L29" s="11"/>
      <c r="M29" s="11">
        <f>I29+K29</f>
        <v>13500</v>
      </c>
      <c r="N29" s="11"/>
      <c r="O29" s="11">
        <v>15000</v>
      </c>
    </row>
    <row r="30" spans="4:15" ht="13.5" customHeight="1">
      <c r="D30" t="s">
        <v>42</v>
      </c>
      <c r="E30" s="14">
        <f>SUM(E27:E29)</f>
        <v>60981</v>
      </c>
      <c r="F30" s="13"/>
      <c r="G30" s="14">
        <f>SUM(G27:G29)</f>
        <v>267000</v>
      </c>
      <c r="H30" s="14"/>
      <c r="I30" s="14">
        <f>SUM(I27:I29)</f>
        <v>29148</v>
      </c>
      <c r="J30" s="23"/>
      <c r="K30" s="14">
        <f>SUM(K27:K29)</f>
        <v>45210</v>
      </c>
      <c r="L30" s="12"/>
      <c r="M30" s="14">
        <f>SUM(M27:M29)</f>
        <v>74358</v>
      </c>
      <c r="N30" s="12"/>
      <c r="O30" s="14">
        <f>SUM(O27:O29)</f>
        <v>255000</v>
      </c>
    </row>
    <row r="31" spans="5:15" ht="13.5" customHeight="1">
      <c r="E31" s="11"/>
      <c r="F31" s="11"/>
      <c r="G31" s="11"/>
      <c r="H31" s="11"/>
      <c r="I31" s="11"/>
      <c r="J31" s="22"/>
      <c r="K31" s="11"/>
      <c r="L31" s="11"/>
      <c r="M31" s="11"/>
      <c r="N31" s="11"/>
      <c r="O31" s="11"/>
    </row>
    <row r="32" spans="2:15" ht="13.5" customHeight="1">
      <c r="B32" t="s">
        <v>37</v>
      </c>
      <c r="E32" s="11"/>
      <c r="F32" s="11"/>
      <c r="G32" s="11"/>
      <c r="H32" s="11"/>
      <c r="I32" s="11"/>
      <c r="J32" s="22"/>
      <c r="K32" s="11"/>
      <c r="L32" s="11"/>
      <c r="M32" s="11"/>
      <c r="N32" s="11"/>
      <c r="O32" s="11"/>
    </row>
    <row r="33" spans="4:15" ht="13.5" customHeight="1">
      <c r="D33" t="s">
        <v>38</v>
      </c>
      <c r="E33" s="14">
        <v>6046227</v>
      </c>
      <c r="F33" s="13"/>
      <c r="G33" s="14">
        <v>3500000</v>
      </c>
      <c r="H33" s="14"/>
      <c r="I33" s="14">
        <v>6836910</v>
      </c>
      <c r="J33" s="23"/>
      <c r="K33" s="14">
        <v>0</v>
      </c>
      <c r="L33" s="12"/>
      <c r="M33" s="13">
        <f>I33+K33</f>
        <v>6836910</v>
      </c>
      <c r="N33" s="12"/>
      <c r="O33" s="14">
        <v>3000000</v>
      </c>
    </row>
    <row r="34" spans="5:15" ht="13.5" customHeight="1">
      <c r="E34" s="11"/>
      <c r="F34" s="11"/>
      <c r="G34" s="11"/>
      <c r="H34" s="11"/>
      <c r="I34" s="11"/>
      <c r="J34" s="22"/>
      <c r="K34" s="11"/>
      <c r="L34" s="11"/>
      <c r="M34" s="11"/>
      <c r="N34" s="11"/>
      <c r="O34" s="11"/>
    </row>
    <row r="35" spans="2:15" ht="13.5" customHeight="1">
      <c r="B35" t="s">
        <v>2</v>
      </c>
      <c r="E35" s="11"/>
      <c r="F35" s="11"/>
      <c r="G35" s="11"/>
      <c r="H35" s="11"/>
      <c r="I35" s="11"/>
      <c r="J35" s="22"/>
      <c r="K35" s="11"/>
      <c r="L35" s="11"/>
      <c r="M35" s="11"/>
      <c r="N35" s="11"/>
      <c r="O35" s="11"/>
    </row>
    <row r="36" spans="3:15" ht="13.5" customHeight="1">
      <c r="C36" t="s">
        <v>14</v>
      </c>
      <c r="E36" s="11">
        <v>9474781</v>
      </c>
      <c r="F36" s="11"/>
      <c r="G36" s="11">
        <v>9549731</v>
      </c>
      <c r="H36" s="11"/>
      <c r="I36" s="11">
        <v>9549731</v>
      </c>
      <c r="J36" s="22"/>
      <c r="K36" s="11">
        <v>0</v>
      </c>
      <c r="L36" s="11"/>
      <c r="M36" s="11">
        <f>I36+K36</f>
        <v>9549731</v>
      </c>
      <c r="N36" s="11"/>
      <c r="O36" s="33">
        <v>9623731</v>
      </c>
    </row>
    <row r="37" spans="4:16" ht="13.5" customHeight="1">
      <c r="D37" t="s">
        <v>22</v>
      </c>
      <c r="E37" s="14">
        <f>SUM(E36:E36)</f>
        <v>9474781</v>
      </c>
      <c r="F37" s="13"/>
      <c r="G37" s="14">
        <f>SUM(G36:G36)</f>
        <v>9549731</v>
      </c>
      <c r="H37" s="16"/>
      <c r="I37" s="14">
        <f>SUM(I36:I36)</f>
        <v>9549731</v>
      </c>
      <c r="J37" s="23"/>
      <c r="K37" s="34">
        <f>SUM(K36:K36)</f>
        <v>0</v>
      </c>
      <c r="L37" s="28"/>
      <c r="M37" s="34">
        <f>SUM(M36:M36)</f>
        <v>9549731</v>
      </c>
      <c r="N37" s="28"/>
      <c r="O37" s="35">
        <f>SUM(O36:O36)</f>
        <v>9623731</v>
      </c>
      <c r="P37" t="s">
        <v>50</v>
      </c>
    </row>
    <row r="38" spans="4:15" ht="13.5" customHeight="1">
      <c r="D38" t="s">
        <v>43</v>
      </c>
      <c r="E38" s="14">
        <f>E24+E30+E37+E33</f>
        <v>18236094</v>
      </c>
      <c r="F38" s="13"/>
      <c r="G38" s="14">
        <f>G24+G30+G37+G33</f>
        <v>42589731</v>
      </c>
      <c r="H38" s="16"/>
      <c r="I38" s="13">
        <f>I24+I30+I37+I33</f>
        <v>21289783</v>
      </c>
      <c r="J38" s="24"/>
      <c r="K38" s="14">
        <f>K24+K30+K37+K33</f>
        <v>5531180</v>
      </c>
      <c r="L38" s="16"/>
      <c r="M38" s="14">
        <f>M24+M30+M37+M33</f>
        <v>26820963</v>
      </c>
      <c r="N38" s="16"/>
      <c r="O38" s="14">
        <f>O24+O30+O37+O33</f>
        <v>41438734</v>
      </c>
    </row>
    <row r="39" spans="5:15" ht="13.5" customHeight="1">
      <c r="E39" s="11"/>
      <c r="F39" s="11"/>
      <c r="G39" s="11"/>
      <c r="H39" s="11"/>
      <c r="I39" s="11"/>
      <c r="J39" s="15"/>
      <c r="K39" s="11"/>
      <c r="L39" s="15"/>
      <c r="M39" s="11"/>
      <c r="N39" s="15"/>
      <c r="O39" s="11"/>
    </row>
    <row r="40" spans="2:15" ht="13.5" customHeight="1">
      <c r="B40" t="s">
        <v>23</v>
      </c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3:15" ht="13.5" customHeight="1">
      <c r="C41" t="s">
        <v>24</v>
      </c>
      <c r="E41" s="11">
        <v>210022</v>
      </c>
      <c r="F41" s="11"/>
      <c r="G41" s="11">
        <v>251000</v>
      </c>
      <c r="H41" s="11"/>
      <c r="I41" s="11">
        <v>132309</v>
      </c>
      <c r="J41" s="11"/>
      <c r="K41" s="36">
        <v>95000</v>
      </c>
      <c r="L41" s="11"/>
      <c r="M41" s="11">
        <f aca="true" t="shared" si="0" ref="M41:M55">I41+K41</f>
        <v>227309</v>
      </c>
      <c r="N41" s="11"/>
      <c r="O41" s="11">
        <v>246000</v>
      </c>
    </row>
    <row r="42" spans="3:15" ht="13.5" customHeight="1" hidden="1">
      <c r="C42" s="19" t="s">
        <v>25</v>
      </c>
      <c r="D42" s="19"/>
      <c r="E42" s="11">
        <v>0</v>
      </c>
      <c r="F42" s="11"/>
      <c r="G42" s="11">
        <v>0</v>
      </c>
      <c r="H42" s="11"/>
      <c r="I42" s="11">
        <v>0</v>
      </c>
      <c r="J42" s="11"/>
      <c r="K42" s="36">
        <f>I42/9*3</f>
        <v>0</v>
      </c>
      <c r="L42" s="11"/>
      <c r="M42" s="11">
        <f t="shared" si="0"/>
        <v>0</v>
      </c>
      <c r="N42" s="11"/>
      <c r="O42" s="11">
        <v>0</v>
      </c>
    </row>
    <row r="43" spans="3:16" ht="13.5" customHeight="1">
      <c r="C43" t="s">
        <v>26</v>
      </c>
      <c r="E43" s="11">
        <v>547</v>
      </c>
      <c r="F43" s="11"/>
      <c r="G43" s="11">
        <v>1000</v>
      </c>
      <c r="H43" s="11"/>
      <c r="I43" s="11">
        <v>364</v>
      </c>
      <c r="J43" s="11"/>
      <c r="K43" s="36">
        <v>200</v>
      </c>
      <c r="L43" s="11"/>
      <c r="M43" s="11">
        <f t="shared" si="0"/>
        <v>564</v>
      </c>
      <c r="N43" s="11"/>
      <c r="O43" s="11">
        <v>1000</v>
      </c>
      <c r="P43" s="11"/>
    </row>
    <row r="44" spans="3:16" ht="13.5" customHeight="1">
      <c r="C44" t="s">
        <v>27</v>
      </c>
      <c r="E44" s="11">
        <v>463</v>
      </c>
      <c r="F44" s="11"/>
      <c r="G44" s="11">
        <v>2000</v>
      </c>
      <c r="H44" s="11"/>
      <c r="I44" s="11">
        <v>585</v>
      </c>
      <c r="J44" s="11"/>
      <c r="K44" s="36">
        <v>700</v>
      </c>
      <c r="L44" s="11"/>
      <c r="M44" s="11">
        <f t="shared" si="0"/>
        <v>1285</v>
      </c>
      <c r="N44" s="11"/>
      <c r="O44" s="11">
        <v>2000</v>
      </c>
      <c r="P44" s="11"/>
    </row>
    <row r="45" spans="3:16" ht="13.5" customHeight="1">
      <c r="C45" t="s">
        <v>36</v>
      </c>
      <c r="E45" s="11">
        <v>36278</v>
      </c>
      <c r="F45" s="11"/>
      <c r="G45" s="11">
        <v>38500</v>
      </c>
      <c r="H45" s="11"/>
      <c r="I45" s="11">
        <v>25359</v>
      </c>
      <c r="J45" s="11"/>
      <c r="K45" s="36">
        <v>11200</v>
      </c>
      <c r="L45" s="11"/>
      <c r="M45" s="11">
        <f t="shared" si="0"/>
        <v>36559</v>
      </c>
      <c r="N45" s="11"/>
      <c r="O45" s="11">
        <v>40000</v>
      </c>
      <c r="P45" s="11"/>
    </row>
    <row r="46" spans="3:16" ht="13.5" customHeight="1">
      <c r="C46" t="s">
        <v>46</v>
      </c>
      <c r="E46" s="11">
        <v>18000</v>
      </c>
      <c r="F46" s="11"/>
      <c r="G46" s="11">
        <v>19500</v>
      </c>
      <c r="H46" s="11"/>
      <c r="I46" s="36">
        <v>0</v>
      </c>
      <c r="J46" s="11"/>
      <c r="K46" s="36">
        <v>18500</v>
      </c>
      <c r="L46" s="11"/>
      <c r="M46" s="11">
        <f t="shared" si="0"/>
        <v>18500</v>
      </c>
      <c r="N46" s="11"/>
      <c r="O46" s="11">
        <v>21000</v>
      </c>
      <c r="P46" s="11"/>
    </row>
    <row r="47" spans="3:15" ht="13.5" customHeight="1">
      <c r="C47" t="s">
        <v>28</v>
      </c>
      <c r="E47" s="11">
        <v>150</v>
      </c>
      <c r="F47" s="11"/>
      <c r="G47" s="11">
        <v>1000</v>
      </c>
      <c r="H47" s="11"/>
      <c r="I47" s="11">
        <v>98</v>
      </c>
      <c r="J47" s="11"/>
      <c r="K47" s="36">
        <v>100</v>
      </c>
      <c r="L47" s="11"/>
      <c r="M47" s="11">
        <f t="shared" si="0"/>
        <v>198</v>
      </c>
      <c r="N47" s="11"/>
      <c r="O47" s="11">
        <v>1000</v>
      </c>
    </row>
    <row r="48" spans="3:15" ht="13.5" customHeight="1">
      <c r="C48" t="s">
        <v>29</v>
      </c>
      <c r="E48" s="11">
        <v>210</v>
      </c>
      <c r="F48" s="11"/>
      <c r="G48" s="11">
        <v>1000</v>
      </c>
      <c r="H48" s="11"/>
      <c r="I48" s="11">
        <v>232</v>
      </c>
      <c r="J48" s="11"/>
      <c r="K48" s="36">
        <v>200</v>
      </c>
      <c r="L48" s="11"/>
      <c r="M48" s="11">
        <f t="shared" si="0"/>
        <v>432</v>
      </c>
      <c r="N48" s="11"/>
      <c r="O48" s="11">
        <v>1000</v>
      </c>
    </row>
    <row r="49" spans="3:15" ht="13.5" customHeight="1">
      <c r="C49" t="s">
        <v>30</v>
      </c>
      <c r="E49" s="11">
        <v>1319</v>
      </c>
      <c r="F49" s="11"/>
      <c r="G49" s="11">
        <v>2000</v>
      </c>
      <c r="H49" s="11"/>
      <c r="I49" s="11">
        <v>1191</v>
      </c>
      <c r="J49" s="11"/>
      <c r="K49" s="36">
        <v>800</v>
      </c>
      <c r="L49" s="11"/>
      <c r="M49" s="11">
        <f t="shared" si="0"/>
        <v>1991</v>
      </c>
      <c r="N49" s="11"/>
      <c r="O49" s="11">
        <v>2000</v>
      </c>
    </row>
    <row r="50" spans="3:15" ht="13.5" customHeight="1">
      <c r="C50" t="s">
        <v>1</v>
      </c>
      <c r="E50" s="11">
        <v>350</v>
      </c>
      <c r="F50" s="11"/>
      <c r="G50" s="11">
        <v>10000</v>
      </c>
      <c r="H50" s="11"/>
      <c r="I50" s="11">
        <v>1711</v>
      </c>
      <c r="J50" s="11"/>
      <c r="K50" s="36">
        <v>4000</v>
      </c>
      <c r="L50" s="11"/>
      <c r="M50" s="11">
        <f t="shared" si="0"/>
        <v>5711</v>
      </c>
      <c r="N50" s="11"/>
      <c r="O50" s="11">
        <v>12000</v>
      </c>
    </row>
    <row r="51" spans="3:15" ht="13.5" customHeight="1">
      <c r="C51" t="s">
        <v>31</v>
      </c>
      <c r="E51" s="11">
        <v>425</v>
      </c>
      <c r="F51" s="11"/>
      <c r="G51" s="11">
        <v>3000</v>
      </c>
      <c r="H51" s="11"/>
      <c r="I51" s="11">
        <v>278</v>
      </c>
      <c r="J51" s="11"/>
      <c r="K51" s="36">
        <v>500</v>
      </c>
      <c r="L51" s="11"/>
      <c r="M51" s="11">
        <f t="shared" si="0"/>
        <v>778</v>
      </c>
      <c r="N51" s="11"/>
      <c r="O51" s="11">
        <v>3000</v>
      </c>
    </row>
    <row r="52" spans="3:15" ht="13.5" customHeight="1">
      <c r="C52" t="s">
        <v>32</v>
      </c>
      <c r="E52" s="11">
        <v>1916</v>
      </c>
      <c r="F52" s="11"/>
      <c r="G52" s="11">
        <v>3000</v>
      </c>
      <c r="H52" s="11"/>
      <c r="I52" s="11">
        <v>2303</v>
      </c>
      <c r="J52" s="11"/>
      <c r="K52" s="36">
        <v>600</v>
      </c>
      <c r="L52" s="11"/>
      <c r="M52" s="11">
        <f t="shared" si="0"/>
        <v>2903</v>
      </c>
      <c r="N52" s="11"/>
      <c r="O52" s="11">
        <v>3000</v>
      </c>
    </row>
    <row r="53" spans="3:15" ht="13.5" customHeight="1">
      <c r="C53" t="s">
        <v>33</v>
      </c>
      <c r="E53" s="11">
        <v>100</v>
      </c>
      <c r="F53" s="11"/>
      <c r="G53" s="11">
        <v>5000</v>
      </c>
      <c r="H53" s="11"/>
      <c r="I53" s="37">
        <v>202</v>
      </c>
      <c r="J53" s="11"/>
      <c r="K53" s="36">
        <v>200</v>
      </c>
      <c r="L53" s="11"/>
      <c r="M53" s="11">
        <f t="shared" si="0"/>
        <v>402</v>
      </c>
      <c r="N53" s="11"/>
      <c r="O53" s="11">
        <v>5000</v>
      </c>
    </row>
    <row r="54" spans="3:15" ht="11.25" customHeight="1">
      <c r="C54" t="s">
        <v>34</v>
      </c>
      <c r="E54" s="11">
        <v>6098</v>
      </c>
      <c r="F54" s="11"/>
      <c r="G54" s="11">
        <v>8000</v>
      </c>
      <c r="H54" s="11"/>
      <c r="I54" s="11">
        <v>6175</v>
      </c>
      <c r="J54" s="11"/>
      <c r="K54" s="36">
        <v>0</v>
      </c>
      <c r="L54" s="11"/>
      <c r="M54" s="11">
        <f t="shared" si="0"/>
        <v>6175</v>
      </c>
      <c r="N54" s="11"/>
      <c r="O54" s="11">
        <v>8000</v>
      </c>
    </row>
    <row r="55" spans="4:15" ht="13.5" customHeight="1">
      <c r="D55" t="s">
        <v>35</v>
      </c>
      <c r="E55" s="21">
        <f>SUM(E41:E54)</f>
        <v>275878</v>
      </c>
      <c r="F55" s="21"/>
      <c r="G55" s="29">
        <f>SUM(G41:G54)</f>
        <v>345000</v>
      </c>
      <c r="H55" s="16"/>
      <c r="I55" s="29">
        <f>SUM(I41:I54)</f>
        <v>170807</v>
      </c>
      <c r="J55" s="12"/>
      <c r="K55" s="38">
        <f>SUM(K41:K54)</f>
        <v>132000</v>
      </c>
      <c r="L55" s="12"/>
      <c r="M55" s="21">
        <f t="shared" si="0"/>
        <v>302807</v>
      </c>
      <c r="N55" s="12"/>
      <c r="O55" s="41">
        <f>SUM(O41:O54)</f>
        <v>345000</v>
      </c>
    </row>
    <row r="56" spans="4:15" ht="13.5" customHeight="1">
      <c r="D56" t="s">
        <v>3</v>
      </c>
      <c r="E56" s="13">
        <f>E38+E55</f>
        <v>18511972</v>
      </c>
      <c r="F56" s="13"/>
      <c r="G56" s="14">
        <f>G38+G55</f>
        <v>42934731</v>
      </c>
      <c r="H56" s="16"/>
      <c r="I56" s="13">
        <f>I38+I55</f>
        <v>21460590</v>
      </c>
      <c r="J56" s="16"/>
      <c r="K56" s="34">
        <f>K38+K55</f>
        <v>5663180</v>
      </c>
      <c r="L56" s="16"/>
      <c r="M56" s="14">
        <f>M38+M55</f>
        <v>27123770</v>
      </c>
      <c r="N56" s="16"/>
      <c r="O56" s="42">
        <f>O38+O55</f>
        <v>41783734</v>
      </c>
    </row>
    <row r="57" spans="5:15" ht="13.5" customHeight="1">
      <c r="E57" s="11"/>
      <c r="F57" s="11"/>
      <c r="G57" s="12"/>
      <c r="H57" s="12"/>
      <c r="I57" s="12"/>
      <c r="J57" s="12"/>
      <c r="K57" s="12"/>
      <c r="L57" s="12"/>
      <c r="M57" s="12"/>
      <c r="N57" s="12"/>
      <c r="O57" s="12"/>
    </row>
    <row r="58" spans="1:15" ht="13.5" customHeight="1">
      <c r="A58" t="s">
        <v>9</v>
      </c>
      <c r="E58" s="11"/>
      <c r="F58" s="11"/>
      <c r="G58" s="12"/>
      <c r="H58" s="12"/>
      <c r="I58" s="12"/>
      <c r="J58" s="12"/>
      <c r="K58" s="12"/>
      <c r="L58" s="12"/>
      <c r="M58" s="12"/>
      <c r="N58" s="12"/>
      <c r="O58" s="12"/>
    </row>
    <row r="59" spans="2:15" ht="13.5" customHeight="1">
      <c r="B59" t="s">
        <v>10</v>
      </c>
      <c r="E59" s="11">
        <f>E16-E56</f>
        <v>-1857920</v>
      </c>
      <c r="F59" s="11"/>
      <c r="G59" s="12">
        <f>G16-G56</f>
        <v>-25343398</v>
      </c>
      <c r="H59" s="12"/>
      <c r="I59" s="12">
        <f>I16-I56</f>
        <v>-9675282</v>
      </c>
      <c r="J59" s="12"/>
      <c r="K59" s="12">
        <f>K16-K56</f>
        <v>446671</v>
      </c>
      <c r="L59" s="12"/>
      <c r="M59" s="12">
        <f>M16-M56</f>
        <v>-9228611</v>
      </c>
      <c r="N59" s="12"/>
      <c r="O59" s="39">
        <f>O16-O56</f>
        <v>-24364721</v>
      </c>
    </row>
    <row r="60" spans="5:15" ht="18" customHeight="1">
      <c r="E60" s="11"/>
      <c r="F60" s="11"/>
      <c r="G60" s="12"/>
      <c r="H60" s="12"/>
      <c r="I60" s="12"/>
      <c r="J60" s="12"/>
      <c r="K60" s="12"/>
      <c r="L60" s="12"/>
      <c r="M60" s="12"/>
      <c r="N60" s="12"/>
      <c r="O60" s="12"/>
    </row>
    <row r="61" spans="2:15" ht="13.5" customHeight="1">
      <c r="B61" t="s">
        <v>11</v>
      </c>
      <c r="E61" s="11"/>
      <c r="F61" s="11"/>
      <c r="G61" s="12"/>
      <c r="H61" s="12"/>
      <c r="I61" s="12"/>
      <c r="J61" s="12"/>
      <c r="K61" s="12"/>
      <c r="L61" s="12"/>
      <c r="M61" s="12"/>
      <c r="N61" s="12"/>
      <c r="O61" s="12"/>
    </row>
    <row r="62" spans="3:15" ht="13.5" customHeight="1">
      <c r="C62" t="s">
        <v>13</v>
      </c>
      <c r="E62" s="11">
        <v>0</v>
      </c>
      <c r="F62" s="11"/>
      <c r="G62" s="11">
        <v>0</v>
      </c>
      <c r="H62" s="12"/>
      <c r="I62" s="12">
        <v>0</v>
      </c>
      <c r="J62" s="12"/>
      <c r="K62" s="12">
        <v>0</v>
      </c>
      <c r="L62" s="12"/>
      <c r="M62" s="12">
        <v>0</v>
      </c>
      <c r="N62" s="12"/>
      <c r="O62" s="12">
        <v>0</v>
      </c>
    </row>
    <row r="63" spans="5:15" ht="13.5" customHeight="1">
      <c r="E63" s="11"/>
      <c r="F63" s="11"/>
      <c r="G63" s="12"/>
      <c r="H63" s="12"/>
      <c r="I63" s="12"/>
      <c r="J63" s="12"/>
      <c r="K63" s="12"/>
      <c r="L63" s="12"/>
      <c r="M63" s="12"/>
      <c r="N63" s="12"/>
      <c r="O63" s="12"/>
    </row>
    <row r="64" spans="1:15" ht="13.5" customHeight="1" thickBot="1">
      <c r="A64" t="s">
        <v>12</v>
      </c>
      <c r="E64" s="17">
        <f>E59+E62</f>
        <v>-1857920</v>
      </c>
      <c r="F64" s="17"/>
      <c r="G64" s="17">
        <f>G59+G62</f>
        <v>-25343398</v>
      </c>
      <c r="H64" s="16"/>
      <c r="I64" s="17">
        <f>I59+I62</f>
        <v>-9675282</v>
      </c>
      <c r="J64" s="16"/>
      <c r="K64" s="17">
        <f>K59+K62</f>
        <v>446671</v>
      </c>
      <c r="L64" s="12"/>
      <c r="M64" s="17">
        <f>M59+M62</f>
        <v>-9228611</v>
      </c>
      <c r="N64" s="12"/>
      <c r="O64" s="17">
        <f>O59+O62</f>
        <v>-24364721</v>
      </c>
    </row>
    <row r="65" spans="5:15" ht="13.5" customHeight="1" thickTop="1"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5:15" ht="13.5" customHeight="1"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</row>
    <row r="67" spans="5:15" ht="13.5" customHeight="1"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8" spans="1:15" ht="13.5" customHeight="1">
      <c r="A68" t="s">
        <v>61</v>
      </c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40">
        <v>67549592</v>
      </c>
    </row>
    <row r="69" spans="5:15" ht="13.5" customHeight="1"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</row>
    <row r="70" spans="1:15" ht="13.5" customHeight="1">
      <c r="A70" t="s">
        <v>62</v>
      </c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40">
        <f>O68+O59</f>
        <v>43184871</v>
      </c>
    </row>
    <row r="71" spans="5:15" ht="13.5" customHeight="1"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</row>
    <row r="72" spans="5:15" ht="13.5" customHeight="1"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5:15" ht="13.5" customHeight="1"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  <row r="74" spans="5:15" ht="13.5" customHeight="1"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</row>
    <row r="75" spans="5:15" ht="13.5" customHeight="1"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</row>
    <row r="76" spans="5:15" ht="13.5" customHeight="1"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</row>
    <row r="77" spans="5:15" ht="13.5" customHeight="1"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</row>
    <row r="78" spans="5:15" ht="13.5" customHeight="1"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</row>
    <row r="79" spans="5:15" ht="13.5" customHeight="1"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</row>
    <row r="80" spans="5:15" ht="13.5" customHeight="1"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</row>
    <row r="81" spans="5:15" ht="13.5" customHeight="1"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</row>
    <row r="82" spans="5:15" ht="13.5" customHeight="1"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</row>
    <row r="83" spans="5:15" ht="13.5" customHeight="1"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</row>
    <row r="84" spans="5:15" ht="13.5" customHeight="1"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</row>
    <row r="85" spans="5:15" ht="13.5" customHeight="1"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</row>
    <row r="86" spans="5:15" ht="13.5" customHeight="1"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</row>
    <row r="87" spans="5:15" ht="13.5" customHeight="1"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</row>
    <row r="88" spans="5:15" ht="13.5" customHeight="1"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</row>
    <row r="89" spans="5:15" ht="13.5" customHeight="1"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</row>
    <row r="90" spans="5:15" ht="13.5" customHeight="1"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5:15" ht="13.5" customHeight="1"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</row>
    <row r="92" spans="5:15" ht="13.5" customHeight="1"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</row>
    <row r="93" spans="5:15" ht="13.5" customHeight="1"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</row>
    <row r="94" spans="5:15" ht="13.5" customHeight="1"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</row>
    <row r="95" spans="5:15" ht="13.5" customHeight="1"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</row>
    <row r="96" spans="5:15" ht="13.5" customHeight="1"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</row>
    <row r="97" spans="5:15" ht="13.5" customHeight="1"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</row>
    <row r="98" spans="5:15" ht="13.5" customHeight="1"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</row>
    <row r="99" spans="5:15" ht="13.5" customHeight="1"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</row>
    <row r="100" spans="5:15" ht="13.5" customHeight="1"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</row>
    <row r="101" spans="5:15" ht="13.5" customHeight="1"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</row>
    <row r="102" spans="5:15" ht="13.5" customHeight="1"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</row>
    <row r="103" spans="5:15" ht="13.5" customHeight="1"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</row>
    <row r="104" spans="5:15" ht="13.5" customHeight="1"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</row>
    <row r="105" spans="5:15" ht="13.5" customHeight="1"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</row>
    <row r="106" spans="5:15" ht="13.5" customHeight="1"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</row>
    <row r="107" spans="5:15" ht="13.5" customHeight="1"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</row>
    <row r="108" spans="5:15" ht="13.5" customHeight="1"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</row>
    <row r="109" spans="5:15" ht="13.5" customHeight="1"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</row>
    <row r="110" spans="5:15" ht="13.5" customHeight="1"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</row>
    <row r="111" spans="5:15" ht="13.5" customHeight="1"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</row>
    <row r="112" spans="5:15" ht="13.5" customHeight="1"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</row>
    <row r="113" spans="5:15" ht="13.5" customHeight="1"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</row>
    <row r="114" spans="5:15" ht="13.5" customHeight="1"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</row>
    <row r="115" spans="5:15" ht="13.5" customHeight="1"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</row>
    <row r="116" spans="5:15" ht="13.5" customHeight="1"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</row>
    <row r="117" spans="5:15" ht="13.5" customHeight="1"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</row>
    <row r="118" spans="5:15" ht="13.5" customHeight="1"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</row>
    <row r="119" spans="5:15" ht="13.5" customHeight="1"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</row>
    <row r="120" spans="5:15" ht="13.5" customHeight="1"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</row>
    <row r="121" spans="5:15" ht="13.5" customHeight="1"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</row>
    <row r="122" spans="5:15" ht="13.5" customHeight="1"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</row>
    <row r="123" spans="5:15" ht="13.5" customHeight="1"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</row>
    <row r="124" spans="5:15" ht="13.5" customHeight="1"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</row>
    <row r="125" spans="5:15" ht="13.5" customHeight="1"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</row>
    <row r="126" spans="5:15" ht="13.5" customHeight="1"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</row>
    <row r="127" spans="5:15" ht="13.5" customHeight="1"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</row>
    <row r="128" spans="5:15" ht="13.5" customHeight="1"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</row>
    <row r="129" spans="5:15" ht="13.5" customHeight="1"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</row>
    <row r="130" spans="5:15" ht="13.5" customHeight="1"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</row>
    <row r="131" spans="5:15" ht="13.5" customHeight="1"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</row>
    <row r="132" spans="5:15" ht="13.5" customHeight="1"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</row>
    <row r="133" spans="5:15" ht="13.5" customHeight="1"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</row>
    <row r="134" spans="5:15" ht="13.5" customHeight="1"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</row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</sheetData>
  <sheetProtection/>
  <printOptions/>
  <pageMargins left="0.7" right="0.7" top="0.75" bottom="0.75" header="0.3" footer="0.3"/>
  <pageSetup fitToHeight="1" fitToWidth="1" horizontalDpi="600" verticalDpi="600" orientation="portrait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LarsonAllen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omeyer</dc:creator>
  <cp:keywords/>
  <dc:description/>
  <cp:lastModifiedBy>CETWERT</cp:lastModifiedBy>
  <cp:lastPrinted>2023-06-14T14:30:32Z</cp:lastPrinted>
  <dcterms:created xsi:type="dcterms:W3CDTF">2011-11-14T15:25:35Z</dcterms:created>
  <dcterms:modified xsi:type="dcterms:W3CDTF">2023-07-26T21:07:30Z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i4>30</vt:i4>
  </property>
  <property fmtid="{D5CDD505-2E9C-101B-9397-08002B2CF9AE}" pid="3" name="Refresh">
    <vt:bool>true</vt:bool>
  </property>
  <property fmtid="{D5CDD505-2E9C-101B-9397-08002B2CF9AE}" pid="4" name="Refresh97">
    <vt:bool>false</vt:bool>
  </property>
  <property fmtid="{D5CDD505-2E9C-101B-9397-08002B2CF9AE}" pid="5" name="tabName">
    <vt:lpwstr>^ Financial Statements</vt:lpwstr>
  </property>
  <property fmtid="{D5CDD505-2E9C-101B-9397-08002B2CF9AE}" pid="6" name="tabIndex">
    <vt:lpwstr>A</vt:lpwstr>
  </property>
  <property fmtid="{D5CDD505-2E9C-101B-9397-08002B2CF9AE}" pid="7" name="workpaperIndex">
    <vt:lpwstr>A-02.02c</vt:lpwstr>
  </property>
</Properties>
</file>